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TFG\TFG 2026\"/>
    </mc:Choice>
  </mc:AlternateContent>
  <xr:revisionPtr revIDLastSave="0" documentId="13_ncr:1_{CA3F537E-41A7-4427-BDF4-8222A29DB6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umno-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4" i="1" l="1"/>
  <c r="K9" i="1"/>
  <c r="K8" i="1"/>
  <c r="K7" i="1"/>
  <c r="K22" i="1"/>
  <c r="K21" i="1"/>
  <c r="K20" i="1"/>
  <c r="K19" i="1"/>
  <c r="K18" i="1"/>
  <c r="K17" i="1"/>
  <c r="K16" i="1"/>
  <c r="K15" i="1"/>
  <c r="K13" i="1"/>
  <c r="K12" i="1"/>
  <c r="L7" i="1" l="1"/>
  <c r="K34" i="1"/>
  <c r="L34" i="1" s="1"/>
  <c r="K31" i="1"/>
  <c r="K30" i="1"/>
  <c r="K29" i="1"/>
  <c r="K28" i="1"/>
  <c r="K27" i="1"/>
  <c r="L12" i="1" l="1"/>
  <c r="L23" i="1" s="1"/>
  <c r="L5" i="1" s="1"/>
  <c r="L27" i="1"/>
  <c r="L35" i="1" s="1"/>
  <c r="L25" i="1" s="1"/>
  <c r="L37" i="1" l="1"/>
</calcChain>
</file>

<file path=xl/sharedStrings.xml><?xml version="1.0" encoding="utf-8"?>
<sst xmlns="http://schemas.openxmlformats.org/spreadsheetml/2006/main" count="131" uniqueCount="49">
  <si>
    <t>Nombre el alumno/a:</t>
  </si>
  <si>
    <t>Tipo de TFG</t>
  </si>
  <si>
    <t>Experimental</t>
  </si>
  <si>
    <t>Bibliográfico</t>
  </si>
  <si>
    <t>Indica una opción</t>
  </si>
  <si>
    <t>Identificación clara de adecuación a las normas éticas nacionales e internacionales.</t>
  </si>
  <si>
    <t>Seleccionar calificación</t>
  </si>
  <si>
    <t>Nota</t>
  </si>
  <si>
    <t>Calificación del apartado</t>
  </si>
  <si>
    <t>ATENCIÓN SÓLO Experimentales</t>
  </si>
  <si>
    <t xml:space="preserve">INTRODUCCIÓN: antecedentes del tema y diseño de la investigación; justificación del trabajo. </t>
  </si>
  <si>
    <t>HIPÓTESIS: planteamiento adecuado</t>
  </si>
  <si>
    <t>OBJETIVOS: Formulación correcta, objetivos lógicos, precisos y alcanzables…</t>
  </si>
  <si>
    <t>MATERIALES Y MÉTODOS: adecuación para la consecución de los objetivos.</t>
  </si>
  <si>
    <t>RESULTADOS: Redacción organizada; tablas y gráficas comprensibles y lógicas; calidad de la imágenes</t>
  </si>
  <si>
    <t>Posible perspectivas futuras sobre el tema</t>
  </si>
  <si>
    <t>BIBLIOGRAFÍA: organizada, actualizada, completa (respecto a su aparición en el texto)</t>
  </si>
  <si>
    <t>ATENCIÓN SÓLO Bibliográficos</t>
  </si>
  <si>
    <t xml:space="preserve">Originalidad o falta de plagio </t>
  </si>
  <si>
    <t>Total</t>
  </si>
  <si>
    <t>1. Valoración de contenido del trabajo realizado y de la Memoria: 70%</t>
  </si>
  <si>
    <t>Adecuación al tiempo establecido</t>
  </si>
  <si>
    <t>Coherencia y claridad: título claramente definido, secuenciación de apartados, adecuación de las figuras…</t>
  </si>
  <si>
    <t>DISEÑO: letras y colores adecuados para facilitar su seguimiento</t>
  </si>
  <si>
    <t>EXPRESIÓN ORAL: velocidad, ritmo, lenguaje…</t>
  </si>
  <si>
    <t>RESULTADOS: Redacción organizada; tablas y gráficas comprensibles y lógicas; calidad de la imágenes.</t>
  </si>
  <si>
    <t>DEFENSA: Claridad en la defensa del estudio, grado del dominio del tema, capacidad de debate…</t>
  </si>
  <si>
    <t>3. Puntuación FINAL</t>
  </si>
  <si>
    <t>2. Valoración de la presentación y defensa: 30%</t>
  </si>
  <si>
    <t>Orden coherente de los apartados de la memoria.</t>
  </si>
  <si>
    <t>REDACCIÓN (coherencia, vocabulario acorde con el tema, faltas de ortografía…). Adecuación a los límites de extensión de los diferentes apartados de la memoria.</t>
  </si>
  <si>
    <t xml:space="preserve">TÍTULO (lógico con el contenido, realista, atractivo. acertado…) </t>
  </si>
  <si>
    <t>Presidente</t>
  </si>
  <si>
    <t>Vocal 1</t>
  </si>
  <si>
    <t>Vocal 2</t>
  </si>
  <si>
    <t>DISCUSIÓN Y CONCLUSIONES: redacción adecuada y real de acuerdo con los resultados (no repetir los resultados, en base a los resultados sobre la hipótesis propuesta se concluye)</t>
  </si>
  <si>
    <t>Especificación de la aportación del alumno al trabajo bibliográfico (que no sea una mera traducción)</t>
  </si>
  <si>
    <t>Si la respuesta anterior es SI, señale con una X el ODS más cercano al TFG</t>
  </si>
  <si>
    <t>ODS</t>
  </si>
  <si>
    <t xml:space="preserve"> ESTUDIANTE</t>
  </si>
  <si>
    <r>
      <rPr>
        <b/>
        <sz val="14"/>
        <color rgb="FF0070C0"/>
        <rFont val="Aptos"/>
        <family val="2"/>
      </rPr>
      <t xml:space="preserve">ODS 3: </t>
    </r>
    <r>
      <rPr>
        <sz val="14"/>
        <color rgb="FF0070C0"/>
        <rFont val="Aptos"/>
        <family val="2"/>
      </rPr>
      <t>Dedicado a salud y bienestar, al fomentar la formación de profesionales capaces de prevenir, detectar e intervenir en situaciones de violencia sexual y violencia contra la infancia, contribuyendo a la protección de la salud física, mental y emocional de las personas.</t>
    </r>
  </si>
  <si>
    <r>
      <rPr>
        <b/>
        <sz val="14"/>
        <color rgb="FF0070C0"/>
        <rFont val="Aptos"/>
        <family val="2"/>
      </rPr>
      <t>ODS 5</t>
    </r>
    <r>
      <rPr>
        <sz val="14"/>
        <color rgb="FF0070C0"/>
        <rFont val="Aptos"/>
        <family val="2"/>
      </rPr>
      <t>: Específicamente dedicado a la igualdad de género, promoviendo, entre otros, la integración de la prevención de las violencias sexuales y la promoción de la igualdad efectiva entre mujeres y hombres en la formación universitaria.</t>
    </r>
  </si>
  <si>
    <r>
      <rPr>
        <b/>
        <sz val="14"/>
        <color rgb="FF0070C0"/>
        <rFont val="Aptos"/>
        <family val="2"/>
      </rPr>
      <t>ODS 10:</t>
    </r>
    <r>
      <rPr>
        <sz val="14"/>
        <color rgb="FF0070C0"/>
        <rFont val="Aptos"/>
        <family val="2"/>
      </rPr>
      <t xml:space="preserve"> Referido a la reducción de las desigualdades, incorporación de contenidos que abordan la diversidad sexual, de género, familiar y funcional, y combate de la discriminación</t>
    </r>
  </si>
  <si>
    <t>OBJETIVOS DE DESARROLLO SOSTE+B44:D50NIBLE (ODS). Adaptación de titulaciones oficiales de la UCLM a la legislación sobre garantía de libertad sexual, protección de la infancia y la adolescencia, y de igualdad y derechos de las personas LGTBI dentro del marco de la organización de las enseñanzas universitarias</t>
  </si>
  <si>
    <t xml:space="preserve">¿Cumple el TFG con algún ODS? Rodee con un círculo la respuesta. </t>
  </si>
  <si>
    <t>SÍ / NO</t>
  </si>
  <si>
    <t>CURSO/CONVOCATORIA</t>
  </si>
  <si>
    <t>2025-2026/ORDINARIA</t>
  </si>
  <si>
    <t>TRIBUNAL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</si>
</sst>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Aptos"/>
      <family val="2"/>
    </font>
    <font>
      <b/>
      <sz val="16"/>
      <color rgb="FF0070C0"/>
      <name val="Aptos"/>
      <family val="2"/>
    </font>
    <font>
      <b/>
      <sz val="16"/>
      <name val="Aptos"/>
      <family val="2"/>
    </font>
    <font>
      <b/>
      <sz val="12"/>
      <name val="Aptos"/>
      <family val="2"/>
    </font>
    <font>
      <b/>
      <sz val="14"/>
      <color rgb="FF0070C0"/>
      <name val="Aptos"/>
      <family val="2"/>
    </font>
    <font>
      <sz val="18"/>
      <name val="Aptos"/>
      <family val="2"/>
    </font>
    <font>
      <sz val="14"/>
      <color rgb="FF0070C0"/>
      <name val="Aptos"/>
      <family val="2"/>
    </font>
    <font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1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0" fillId="0" borderId="3" xfId="0" applyBorder="1"/>
    <xf numFmtId="0" fontId="0" fillId="0" borderId="10" xfId="0" applyBorder="1"/>
    <xf numFmtId="164" fontId="2" fillId="4" borderId="1" xfId="0" applyNumberFormat="1" applyFont="1" applyFill="1" applyBorder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164" fontId="7" fillId="4" borderId="2" xfId="0" applyNumberFormat="1" applyFon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6" fillId="0" borderId="4" xfId="0" applyFont="1" applyBorder="1"/>
    <xf numFmtId="0" fontId="4" fillId="0" borderId="5" xfId="0" applyFont="1" applyBorder="1" applyAlignment="1">
      <alignment horizontal="left" vertical="center"/>
    </xf>
    <xf numFmtId="9" fontId="1" fillId="5" borderId="7" xfId="0" applyNumberFormat="1" applyFont="1" applyFill="1" applyBorder="1" applyAlignment="1">
      <alignment horizontal="left"/>
    </xf>
    <xf numFmtId="0" fontId="3" fillId="5" borderId="8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5" borderId="7" xfId="0" applyFon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justify" vertical="center"/>
    </xf>
    <xf numFmtId="0" fontId="15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0" fillId="7" borderId="22" xfId="0" applyFill="1" applyBorder="1" applyAlignment="1">
      <alignment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8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vertical="center" wrapText="1"/>
    </xf>
    <xf numFmtId="0" fontId="21" fillId="0" borderId="28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1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2"/>
  <sheetViews>
    <sheetView tabSelected="1" topLeftCell="A43" zoomScale="85" zoomScaleNormal="85" workbookViewId="0">
      <selection activeCell="B40" sqref="B40:D40"/>
    </sheetView>
  </sheetViews>
  <sheetFormatPr baseColWidth="10" defaultRowHeight="15" x14ac:dyDescent="0.25"/>
  <cols>
    <col min="1" max="1" width="11.7109375" customWidth="1"/>
    <col min="2" max="2" width="42.7109375" customWidth="1"/>
    <col min="3" max="3" width="16.5703125" bestFit="1" customWidth="1"/>
    <col min="4" max="4" width="67.5703125" customWidth="1"/>
    <col min="6" max="6" width="4.5703125" customWidth="1"/>
    <col min="7" max="7" width="7.140625" hidden="1" customWidth="1"/>
    <col min="8" max="10" width="21.7109375" bestFit="1" customWidth="1"/>
    <col min="11" max="11" width="13.140625" customWidth="1"/>
    <col min="12" max="12" width="23" bestFit="1" customWidth="1"/>
  </cols>
  <sheetData>
    <row r="1" spans="2:12" ht="15.75" thickBot="1" x14ac:dyDescent="0.3"/>
    <row r="2" spans="2:12" ht="16.5" thickBot="1" x14ac:dyDescent="0.3">
      <c r="B2" s="19" t="s">
        <v>0</v>
      </c>
      <c r="C2" s="66"/>
      <c r="D2" s="67"/>
      <c r="E2" s="67"/>
      <c r="F2" s="67"/>
      <c r="G2" s="68"/>
    </row>
    <row r="3" spans="2:12" ht="16.5" thickBot="1" x14ac:dyDescent="0.3">
      <c r="B3" s="19" t="s">
        <v>1</v>
      </c>
      <c r="C3" s="69" t="s">
        <v>3</v>
      </c>
      <c r="D3" s="70"/>
      <c r="E3" s="70"/>
      <c r="F3" s="70"/>
      <c r="G3" s="71"/>
    </row>
    <row r="4" spans="2:12" ht="15.75" thickBot="1" x14ac:dyDescent="0.3"/>
    <row r="5" spans="2:12" ht="19.5" thickBot="1" x14ac:dyDescent="0.35">
      <c r="B5" s="74" t="s">
        <v>20</v>
      </c>
      <c r="C5" s="75"/>
      <c r="D5" s="75"/>
      <c r="E5" s="75"/>
      <c r="F5" s="75"/>
      <c r="G5" s="75"/>
      <c r="H5" s="75"/>
      <c r="I5" s="16"/>
      <c r="J5" s="16"/>
      <c r="K5" s="12" t="s">
        <v>19</v>
      </c>
      <c r="L5" s="5" t="e">
        <f>L23*0.7</f>
        <v>#DIV/0!</v>
      </c>
    </row>
    <row r="6" spans="2:12" ht="15.75" thickBot="1" x14ac:dyDescent="0.3">
      <c r="B6" s="21">
        <v>0.15</v>
      </c>
      <c r="C6" s="22"/>
      <c r="D6" s="22"/>
      <c r="E6" s="22"/>
      <c r="F6" s="22"/>
      <c r="G6" s="22"/>
      <c r="H6" s="29" t="s">
        <v>32</v>
      </c>
      <c r="I6" s="29" t="s">
        <v>33</v>
      </c>
      <c r="J6" s="29" t="s">
        <v>34</v>
      </c>
      <c r="K6" s="23" t="s">
        <v>7</v>
      </c>
      <c r="L6" s="24" t="s">
        <v>8</v>
      </c>
    </row>
    <row r="7" spans="2:12" ht="15.75" thickBot="1" x14ac:dyDescent="0.3">
      <c r="B7" s="53" t="s">
        <v>31</v>
      </c>
      <c r="C7" s="54"/>
      <c r="D7" s="54"/>
      <c r="E7" s="54"/>
      <c r="F7" s="54"/>
      <c r="G7" s="54"/>
      <c r="H7" s="13" t="s">
        <v>6</v>
      </c>
      <c r="I7" s="13" t="s">
        <v>6</v>
      </c>
      <c r="J7" s="13" t="s">
        <v>6</v>
      </c>
      <c r="K7" s="9" t="e">
        <f>IF(C3="experimental",AVERAGE(H7:J7),AVERAGE(H7:J7)*1.5)</f>
        <v>#DIV/0!</v>
      </c>
      <c r="L7" s="47" t="e">
        <f>IF(C3="Experimental",SUM(K7:K9),SUM(K7:K8))</f>
        <v>#DIV/0!</v>
      </c>
    </row>
    <row r="8" spans="2:12" x14ac:dyDescent="0.25">
      <c r="B8" s="81" t="s">
        <v>29</v>
      </c>
      <c r="C8" s="82"/>
      <c r="D8" s="82"/>
      <c r="E8" s="82"/>
      <c r="F8" s="82"/>
      <c r="G8" s="82"/>
      <c r="H8" s="14" t="s">
        <v>6</v>
      </c>
      <c r="I8" s="14" t="s">
        <v>6</v>
      </c>
      <c r="J8" s="14" t="s">
        <v>6</v>
      </c>
      <c r="K8" s="9" t="e">
        <f>IF(C3="experimental",AVERAGE(H8:J8),AVERAGE(H8:J8)*1.5)</f>
        <v>#DIV/0!</v>
      </c>
      <c r="L8" s="48"/>
    </row>
    <row r="9" spans="2:12" ht="15.75" thickBot="1" x14ac:dyDescent="0.3">
      <c r="B9" s="83" t="s">
        <v>5</v>
      </c>
      <c r="C9" s="84"/>
      <c r="D9" s="84"/>
      <c r="E9" s="84"/>
      <c r="F9" s="84"/>
      <c r="G9" s="84"/>
      <c r="H9" s="15" t="s">
        <v>6</v>
      </c>
      <c r="I9" s="15" t="s">
        <v>6</v>
      </c>
      <c r="J9" s="15" t="s">
        <v>6</v>
      </c>
      <c r="K9" s="10" t="str">
        <f>IF(C3="experimental",AVERAGE(H9:J9),"No procede")</f>
        <v>No procede</v>
      </c>
      <c r="L9" s="49"/>
    </row>
    <row r="10" spans="2:12" ht="15.75" thickBot="1" x14ac:dyDescent="0.3">
      <c r="B10" s="2"/>
      <c r="L10" s="3"/>
    </row>
    <row r="11" spans="2:12" ht="15.75" thickBot="1" x14ac:dyDescent="0.3">
      <c r="B11" s="21">
        <v>0.85</v>
      </c>
      <c r="C11" s="22"/>
      <c r="D11" s="22"/>
      <c r="E11" s="22"/>
      <c r="F11" s="22"/>
      <c r="G11" s="22"/>
      <c r="H11" s="33" t="s">
        <v>32</v>
      </c>
      <c r="I11" s="33" t="s">
        <v>33</v>
      </c>
      <c r="J11" s="33" t="s">
        <v>34</v>
      </c>
      <c r="K11" s="23" t="s">
        <v>7</v>
      </c>
      <c r="L11" s="24" t="s">
        <v>8</v>
      </c>
    </row>
    <row r="12" spans="2:12" ht="15.75" thickBot="1" x14ac:dyDescent="0.3">
      <c r="B12" s="61" t="s">
        <v>30</v>
      </c>
      <c r="C12" s="62"/>
      <c r="D12" s="62"/>
      <c r="E12" s="62"/>
      <c r="F12" s="62"/>
      <c r="G12" s="62"/>
      <c r="H12" s="34" t="s">
        <v>6</v>
      </c>
      <c r="I12" s="34" t="s">
        <v>6</v>
      </c>
      <c r="J12" s="34" t="s">
        <v>6</v>
      </c>
      <c r="K12" s="30" t="e">
        <f>AVERAGE(H12:J12)*1.7</f>
        <v>#DIV/0!</v>
      </c>
      <c r="L12" s="47" t="e">
        <f>IF(C3="Experimental",SUM(K12:K20,K22),SUM(K12:K13,K15:K22))</f>
        <v>#DIV/0!</v>
      </c>
    </row>
    <row r="13" spans="2:12" x14ac:dyDescent="0.25">
      <c r="B13" s="55" t="s">
        <v>10</v>
      </c>
      <c r="C13" s="56"/>
      <c r="D13" s="56"/>
      <c r="E13" s="56"/>
      <c r="F13" s="56"/>
      <c r="G13" s="56"/>
      <c r="H13" s="35" t="s">
        <v>6</v>
      </c>
      <c r="I13" s="35" t="s">
        <v>6</v>
      </c>
      <c r="J13" s="35" t="s">
        <v>6</v>
      </c>
      <c r="K13" s="30" t="e">
        <f>AVERAGE(H13:J13)*1.7</f>
        <v>#DIV/0!</v>
      </c>
      <c r="L13" s="48"/>
    </row>
    <row r="14" spans="2:12" x14ac:dyDescent="0.25">
      <c r="B14" s="57" t="s">
        <v>11</v>
      </c>
      <c r="C14" s="58"/>
      <c r="D14" s="58"/>
      <c r="E14" s="58"/>
      <c r="F14" s="58"/>
      <c r="G14" s="58"/>
      <c r="H14" s="36" t="s">
        <v>6</v>
      </c>
      <c r="I14" s="36" t="s">
        <v>6</v>
      </c>
      <c r="J14" s="36" t="s">
        <v>6</v>
      </c>
      <c r="K14" s="31" t="str">
        <f>IF($C$3="experimental",AVERAGE(H14:J14)*1.7,"No procede")</f>
        <v>No procede</v>
      </c>
      <c r="L14" s="48"/>
    </row>
    <row r="15" spans="2:12" x14ac:dyDescent="0.25">
      <c r="B15" s="55" t="s">
        <v>12</v>
      </c>
      <c r="C15" s="56"/>
      <c r="D15" s="56"/>
      <c r="E15" s="56"/>
      <c r="F15" s="56"/>
      <c r="G15" s="56"/>
      <c r="H15" s="35" t="s">
        <v>6</v>
      </c>
      <c r="I15" s="35" t="s">
        <v>6</v>
      </c>
      <c r="J15" s="35" t="s">
        <v>6</v>
      </c>
      <c r="K15" s="31" t="e">
        <f t="shared" ref="K15:K20" si="0">AVERAGE(H15:J15)*1.7</f>
        <v>#DIV/0!</v>
      </c>
      <c r="L15" s="48"/>
    </row>
    <row r="16" spans="2:12" x14ac:dyDescent="0.25">
      <c r="B16" s="55" t="s">
        <v>13</v>
      </c>
      <c r="C16" s="56"/>
      <c r="D16" s="56"/>
      <c r="E16" s="56"/>
      <c r="F16" s="56"/>
      <c r="G16" s="56"/>
      <c r="H16" s="35" t="s">
        <v>6</v>
      </c>
      <c r="I16" s="35" t="s">
        <v>6</v>
      </c>
      <c r="J16" s="35" t="s">
        <v>6</v>
      </c>
      <c r="K16" s="31" t="e">
        <f t="shared" si="0"/>
        <v>#DIV/0!</v>
      </c>
      <c r="L16" s="48"/>
    </row>
    <row r="17" spans="2:12" x14ac:dyDescent="0.25">
      <c r="B17" s="55" t="s">
        <v>14</v>
      </c>
      <c r="C17" s="56"/>
      <c r="D17" s="56"/>
      <c r="E17" s="56"/>
      <c r="F17" s="56"/>
      <c r="G17" s="56"/>
      <c r="H17" s="35" t="s">
        <v>6</v>
      </c>
      <c r="I17" s="35" t="s">
        <v>6</v>
      </c>
      <c r="J17" s="35" t="s">
        <v>6</v>
      </c>
      <c r="K17" s="31" t="e">
        <f t="shared" si="0"/>
        <v>#DIV/0!</v>
      </c>
      <c r="L17" s="48"/>
    </row>
    <row r="18" spans="2:12" x14ac:dyDescent="0.25">
      <c r="B18" s="55" t="s">
        <v>35</v>
      </c>
      <c r="C18" s="56"/>
      <c r="D18" s="56"/>
      <c r="E18" s="56"/>
      <c r="F18" s="56"/>
      <c r="G18" s="56"/>
      <c r="H18" s="35" t="s">
        <v>6</v>
      </c>
      <c r="I18" s="35" t="s">
        <v>6</v>
      </c>
      <c r="J18" s="35" t="s">
        <v>6</v>
      </c>
      <c r="K18" s="31" t="e">
        <f t="shared" si="0"/>
        <v>#DIV/0!</v>
      </c>
      <c r="L18" s="48"/>
    </row>
    <row r="19" spans="2:12" x14ac:dyDescent="0.25">
      <c r="B19" s="55" t="s">
        <v>15</v>
      </c>
      <c r="C19" s="56"/>
      <c r="D19" s="56"/>
      <c r="E19" s="56"/>
      <c r="F19" s="56"/>
      <c r="G19" s="56"/>
      <c r="H19" s="35" t="s">
        <v>6</v>
      </c>
      <c r="I19" s="35" t="s">
        <v>6</v>
      </c>
      <c r="J19" s="35" t="s">
        <v>6</v>
      </c>
      <c r="K19" s="31" t="e">
        <f t="shared" si="0"/>
        <v>#DIV/0!</v>
      </c>
      <c r="L19" s="48"/>
    </row>
    <row r="20" spans="2:12" x14ac:dyDescent="0.25">
      <c r="B20" s="55" t="s">
        <v>16</v>
      </c>
      <c r="C20" s="56"/>
      <c r="D20" s="56"/>
      <c r="E20" s="56"/>
      <c r="F20" s="56"/>
      <c r="G20" s="56"/>
      <c r="H20" s="35" t="s">
        <v>6</v>
      </c>
      <c r="I20" s="35" t="s">
        <v>6</v>
      </c>
      <c r="J20" s="35" t="s">
        <v>6</v>
      </c>
      <c r="K20" s="31" t="e">
        <f t="shared" si="0"/>
        <v>#DIV/0!</v>
      </c>
      <c r="L20" s="48"/>
    </row>
    <row r="21" spans="2:12" x14ac:dyDescent="0.25">
      <c r="B21" s="57" t="s">
        <v>36</v>
      </c>
      <c r="C21" s="58"/>
      <c r="D21" s="58"/>
      <c r="E21" s="58"/>
      <c r="F21" s="58"/>
      <c r="G21" s="58"/>
      <c r="H21" s="36" t="s">
        <v>6</v>
      </c>
      <c r="I21" s="36" t="s">
        <v>6</v>
      </c>
      <c r="J21" s="36" t="s">
        <v>6</v>
      </c>
      <c r="K21" s="31" t="e">
        <f>IF($C$3="Experimental","No procede",AVERAGE(H21:J21)*1.7)</f>
        <v>#DIV/0!</v>
      </c>
      <c r="L21" s="48"/>
    </row>
    <row r="22" spans="2:12" ht="15.75" thickBot="1" x14ac:dyDescent="0.3">
      <c r="B22" s="59" t="s">
        <v>18</v>
      </c>
      <c r="C22" s="60"/>
      <c r="D22" s="60"/>
      <c r="E22" s="60"/>
      <c r="F22" s="60"/>
      <c r="G22" s="60"/>
      <c r="H22" s="37" t="s">
        <v>6</v>
      </c>
      <c r="I22" s="37" t="s">
        <v>6</v>
      </c>
      <c r="J22" s="37" t="s">
        <v>6</v>
      </c>
      <c r="K22" s="32" t="e">
        <f>AVERAGE(H22:J22)*1.7</f>
        <v>#DIV/0!</v>
      </c>
      <c r="L22" s="49"/>
    </row>
    <row r="23" spans="2:12" ht="19.5" thickBot="1" x14ac:dyDescent="0.35">
      <c r="B23" s="6"/>
      <c r="C23" s="7"/>
      <c r="D23" s="7"/>
      <c r="E23" s="7"/>
      <c r="F23" s="7"/>
      <c r="G23" s="7"/>
      <c r="H23" s="7"/>
      <c r="I23" s="7"/>
      <c r="J23" s="7"/>
      <c r="K23" s="11" t="s">
        <v>19</v>
      </c>
      <c r="L23" s="8" t="e">
        <f>SUM(L12,L7)</f>
        <v>#DIV/0!</v>
      </c>
    </row>
    <row r="24" spans="2:12" ht="15.75" thickBot="1" x14ac:dyDescent="0.3"/>
    <row r="25" spans="2:12" ht="19.5" thickBot="1" x14ac:dyDescent="0.35">
      <c r="B25" s="25" t="s">
        <v>28</v>
      </c>
      <c r="C25" s="26"/>
      <c r="D25" s="26"/>
      <c r="E25" s="26"/>
      <c r="F25" s="26"/>
      <c r="G25" s="26"/>
      <c r="H25" s="26"/>
      <c r="I25" s="26"/>
      <c r="J25" s="26"/>
      <c r="K25" s="12" t="s">
        <v>19</v>
      </c>
      <c r="L25" s="5" t="e">
        <f>L35*0.3</f>
        <v>#DIV/0!</v>
      </c>
    </row>
    <row r="26" spans="2:12" ht="15.75" thickBot="1" x14ac:dyDescent="0.3">
      <c r="B26" s="21">
        <v>0.66659999999999997</v>
      </c>
      <c r="C26" s="22"/>
      <c r="D26" s="22"/>
      <c r="E26" s="22"/>
      <c r="F26" s="22"/>
      <c r="G26" s="22"/>
      <c r="H26" s="29" t="s">
        <v>32</v>
      </c>
      <c r="I26" s="29" t="s">
        <v>33</v>
      </c>
      <c r="J26" s="29" t="s">
        <v>34</v>
      </c>
      <c r="K26" s="23" t="s">
        <v>7</v>
      </c>
      <c r="L26" s="24" t="s">
        <v>8</v>
      </c>
    </row>
    <row r="27" spans="2:12" ht="15.75" thickBot="1" x14ac:dyDescent="0.3">
      <c r="B27" s="53" t="s">
        <v>21</v>
      </c>
      <c r="C27" s="54"/>
      <c r="D27" s="54"/>
      <c r="E27" s="54"/>
      <c r="F27" s="54"/>
      <c r="G27" s="54"/>
      <c r="H27" s="13" t="s">
        <v>6</v>
      </c>
      <c r="I27" s="13" t="s">
        <v>6</v>
      </c>
      <c r="J27" s="13" t="s">
        <v>6</v>
      </c>
      <c r="K27" s="9" t="e">
        <f>AVERAGE(H27:J27)*2.6666666667</f>
        <v>#DIV/0!</v>
      </c>
      <c r="L27" s="50" t="e">
        <f>SUM(K27:K31)</f>
        <v>#DIV/0!</v>
      </c>
    </row>
    <row r="28" spans="2:12" ht="15.75" thickBot="1" x14ac:dyDescent="0.3">
      <c r="B28" s="53" t="s">
        <v>22</v>
      </c>
      <c r="C28" s="54"/>
      <c r="D28" s="54"/>
      <c r="E28" s="54"/>
      <c r="F28" s="54"/>
      <c r="G28" s="54"/>
      <c r="H28" s="13" t="s">
        <v>6</v>
      </c>
      <c r="I28" s="13" t="s">
        <v>6</v>
      </c>
      <c r="J28" s="13" t="s">
        <v>6</v>
      </c>
      <c r="K28" s="9" t="e">
        <f t="shared" ref="K28:K31" si="1">AVERAGE(H28:J28)*2.6666666667</f>
        <v>#DIV/0!</v>
      </c>
      <c r="L28" s="51"/>
    </row>
    <row r="29" spans="2:12" ht="15.75" thickBot="1" x14ac:dyDescent="0.3">
      <c r="B29" s="53" t="s">
        <v>23</v>
      </c>
      <c r="C29" s="54"/>
      <c r="D29" s="54"/>
      <c r="E29" s="54"/>
      <c r="F29" s="54"/>
      <c r="G29" s="54"/>
      <c r="H29" s="13" t="s">
        <v>6</v>
      </c>
      <c r="I29" s="13" t="s">
        <v>6</v>
      </c>
      <c r="J29" s="13" t="s">
        <v>6</v>
      </c>
      <c r="K29" s="9" t="e">
        <f t="shared" si="1"/>
        <v>#DIV/0!</v>
      </c>
      <c r="L29" s="51"/>
    </row>
    <row r="30" spans="2:12" ht="15.75" thickBot="1" x14ac:dyDescent="0.3">
      <c r="B30" s="53" t="s">
        <v>24</v>
      </c>
      <c r="C30" s="54"/>
      <c r="D30" s="54"/>
      <c r="E30" s="54"/>
      <c r="F30" s="54"/>
      <c r="G30" s="54"/>
      <c r="H30" s="13" t="s">
        <v>6</v>
      </c>
      <c r="I30" s="13" t="s">
        <v>6</v>
      </c>
      <c r="J30" s="13" t="s">
        <v>6</v>
      </c>
      <c r="K30" s="9" t="e">
        <f t="shared" si="1"/>
        <v>#DIV/0!</v>
      </c>
      <c r="L30" s="51"/>
    </row>
    <row r="31" spans="2:12" ht="15.75" thickBot="1" x14ac:dyDescent="0.3">
      <c r="B31" s="72" t="s">
        <v>25</v>
      </c>
      <c r="C31" s="73"/>
      <c r="D31" s="73"/>
      <c r="E31" s="73"/>
      <c r="F31" s="73"/>
      <c r="G31" s="73"/>
      <c r="H31" s="17" t="s">
        <v>6</v>
      </c>
      <c r="I31" s="17" t="s">
        <v>6</v>
      </c>
      <c r="J31" s="17" t="s">
        <v>6</v>
      </c>
      <c r="K31" s="18" t="e">
        <f t="shared" si="1"/>
        <v>#DIV/0!</v>
      </c>
      <c r="L31" s="52"/>
    </row>
    <row r="32" spans="2:12" ht="15.75" thickBot="1" x14ac:dyDescent="0.3">
      <c r="B32" s="2"/>
      <c r="L32" s="3"/>
    </row>
    <row r="33" spans="2:20" ht="15.75" thickBot="1" x14ac:dyDescent="0.3">
      <c r="B33" s="21">
        <v>0.33329999999999999</v>
      </c>
      <c r="C33" s="22"/>
      <c r="D33" s="22"/>
      <c r="E33" s="22"/>
      <c r="F33" s="22"/>
      <c r="G33" s="22"/>
      <c r="H33" s="29" t="s">
        <v>32</v>
      </c>
      <c r="I33" s="29" t="s">
        <v>33</v>
      </c>
      <c r="J33" s="29" t="s">
        <v>34</v>
      </c>
      <c r="K33" s="23" t="s">
        <v>7</v>
      </c>
      <c r="L33" s="24" t="s">
        <v>8</v>
      </c>
    </row>
    <row r="34" spans="2:20" ht="15.75" thickBot="1" x14ac:dyDescent="0.3">
      <c r="B34" s="72" t="s">
        <v>26</v>
      </c>
      <c r="C34" s="73"/>
      <c r="D34" s="73"/>
      <c r="E34" s="73"/>
      <c r="F34" s="73"/>
      <c r="G34" s="73"/>
      <c r="H34" s="17" t="s">
        <v>6</v>
      </c>
      <c r="I34" s="17" t="s">
        <v>6</v>
      </c>
      <c r="J34" s="17" t="s">
        <v>6</v>
      </c>
      <c r="K34" s="18" t="e">
        <f>AVERAGE(H34:J34)*6.6666666667</f>
        <v>#DIV/0!</v>
      </c>
      <c r="L34" s="4" t="e">
        <f>K34</f>
        <v>#DIV/0!</v>
      </c>
    </row>
    <row r="35" spans="2:20" ht="19.5" thickBot="1" x14ac:dyDescent="0.35">
      <c r="B35" s="6"/>
      <c r="C35" s="7"/>
      <c r="D35" s="7"/>
      <c r="E35" s="7"/>
      <c r="F35" s="7"/>
      <c r="G35" s="7"/>
      <c r="H35" s="7"/>
      <c r="I35" s="7"/>
      <c r="J35" s="7"/>
      <c r="K35" s="11" t="s">
        <v>19</v>
      </c>
      <c r="L35" s="8" t="e">
        <f>SUM(L34,L27)</f>
        <v>#DIV/0!</v>
      </c>
    </row>
    <row r="36" spans="2:20" ht="15.75" thickBot="1" x14ac:dyDescent="0.3"/>
    <row r="37" spans="2:20" ht="19.5" thickBot="1" x14ac:dyDescent="0.35">
      <c r="B37" s="27" t="s">
        <v>27</v>
      </c>
      <c r="C37" s="28"/>
      <c r="D37" s="28"/>
      <c r="E37" s="28"/>
      <c r="F37" s="28"/>
      <c r="G37" s="28"/>
      <c r="H37" s="28"/>
      <c r="I37" s="20"/>
      <c r="J37" s="20"/>
      <c r="K37" s="12" t="s">
        <v>19</v>
      </c>
      <c r="L37" s="5" t="e">
        <f>L5+L25</f>
        <v>#DIV/0!</v>
      </c>
    </row>
    <row r="39" spans="2:20" x14ac:dyDescent="0.25">
      <c r="B39" s="39"/>
      <c r="C39" s="80"/>
      <c r="D39" s="80"/>
    </row>
    <row r="40" spans="2:20" ht="117.75" customHeight="1" x14ac:dyDescent="0.25">
      <c r="B40" s="85" t="s">
        <v>43</v>
      </c>
      <c r="C40" s="86"/>
      <c r="D40" s="87"/>
    </row>
    <row r="41" spans="2:20" ht="36.75" customHeight="1" x14ac:dyDescent="0.25">
      <c r="B41" s="40" t="s">
        <v>46</v>
      </c>
      <c r="C41" s="76" t="s">
        <v>47</v>
      </c>
      <c r="D41" s="7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</row>
    <row r="42" spans="2:20" ht="112.5" customHeight="1" x14ac:dyDescent="0.25">
      <c r="B42" s="40" t="s">
        <v>48</v>
      </c>
      <c r="C42" s="76"/>
      <c r="D42" s="8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</row>
    <row r="43" spans="2:20" ht="135" customHeight="1" x14ac:dyDescent="0.25">
      <c r="B43" s="40" t="s">
        <v>39</v>
      </c>
      <c r="C43" s="78"/>
      <c r="D43" s="79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</row>
    <row r="44" spans="2:20" ht="133.5" customHeight="1" x14ac:dyDescent="0.25">
      <c r="B44" s="41" t="s">
        <v>44</v>
      </c>
      <c r="C44" s="42" t="s">
        <v>45</v>
      </c>
      <c r="D44" s="43" t="s">
        <v>38</v>
      </c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</row>
    <row r="45" spans="2:20" ht="115.5" customHeight="1" x14ac:dyDescent="0.25">
      <c r="B45" s="63" t="s">
        <v>37</v>
      </c>
      <c r="C45" s="44"/>
      <c r="D45" s="45" t="s">
        <v>40</v>
      </c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</row>
    <row r="46" spans="2:20" ht="96" customHeight="1" x14ac:dyDescent="0.25">
      <c r="B46" s="64"/>
      <c r="C46" s="46"/>
      <c r="D46" s="45" t="s">
        <v>41</v>
      </c>
    </row>
    <row r="47" spans="2:20" ht="75" x14ac:dyDescent="0.25">
      <c r="B47" s="65"/>
      <c r="C47" s="46"/>
      <c r="D47" s="45" t="s">
        <v>42</v>
      </c>
    </row>
    <row r="85" spans="1:5" x14ac:dyDescent="0.25">
      <c r="B85" t="s">
        <v>6</v>
      </c>
      <c r="C85" t="s">
        <v>6</v>
      </c>
      <c r="E85" t="s">
        <v>6</v>
      </c>
    </row>
    <row r="86" spans="1:5" x14ac:dyDescent="0.25">
      <c r="A86" t="s">
        <v>4</v>
      </c>
      <c r="B86" s="1">
        <v>0</v>
      </c>
      <c r="C86" t="s">
        <v>9</v>
      </c>
      <c r="E86" t="s">
        <v>17</v>
      </c>
    </row>
    <row r="87" spans="1:5" x14ac:dyDescent="0.25">
      <c r="A87" t="s">
        <v>2</v>
      </c>
      <c r="B87" s="1">
        <v>1</v>
      </c>
      <c r="C87" s="1">
        <v>0</v>
      </c>
      <c r="E87" s="1">
        <v>0</v>
      </c>
    </row>
    <row r="88" spans="1:5" x14ac:dyDescent="0.25">
      <c r="A88" t="s">
        <v>3</v>
      </c>
      <c r="B88" s="1">
        <v>2</v>
      </c>
      <c r="C88" s="1">
        <v>1</v>
      </c>
      <c r="E88" s="1">
        <v>1</v>
      </c>
    </row>
    <row r="89" spans="1:5" x14ac:dyDescent="0.25">
      <c r="B89" s="1">
        <v>3</v>
      </c>
      <c r="C89" s="1">
        <v>2</v>
      </c>
      <c r="E89" s="1">
        <v>2</v>
      </c>
    </row>
    <row r="90" spans="1:5" x14ac:dyDescent="0.25">
      <c r="B90" s="1">
        <v>4</v>
      </c>
      <c r="C90" s="1">
        <v>3</v>
      </c>
      <c r="E90" s="1">
        <v>3</v>
      </c>
    </row>
    <row r="91" spans="1:5" x14ac:dyDescent="0.25">
      <c r="B91" s="1">
        <v>5</v>
      </c>
      <c r="C91" s="1">
        <v>4</v>
      </c>
      <c r="E91" s="1">
        <v>4</v>
      </c>
    </row>
    <row r="92" spans="1:5" x14ac:dyDescent="0.25">
      <c r="C92" s="1">
        <v>5</v>
      </c>
      <c r="E92" s="1">
        <v>5</v>
      </c>
    </row>
  </sheetData>
  <mergeCells count="32">
    <mergeCell ref="B45:B47"/>
    <mergeCell ref="C2:G2"/>
    <mergeCell ref="C3:G3"/>
    <mergeCell ref="B30:G30"/>
    <mergeCell ref="B31:G31"/>
    <mergeCell ref="B5:H5"/>
    <mergeCell ref="B14:G14"/>
    <mergeCell ref="B15:G15"/>
    <mergeCell ref="C41:D41"/>
    <mergeCell ref="C42:D42"/>
    <mergeCell ref="C39:D39"/>
    <mergeCell ref="B34:G34"/>
    <mergeCell ref="B8:G8"/>
    <mergeCell ref="B9:G9"/>
    <mergeCell ref="B40:D40"/>
    <mergeCell ref="C43:D43"/>
    <mergeCell ref="L7:L9"/>
    <mergeCell ref="L27:L31"/>
    <mergeCell ref="L12:L22"/>
    <mergeCell ref="B27:G27"/>
    <mergeCell ref="B28:G28"/>
    <mergeCell ref="B29:G29"/>
    <mergeCell ref="B17:G17"/>
    <mergeCell ref="B18:G18"/>
    <mergeCell ref="B19:G19"/>
    <mergeCell ref="B20:G20"/>
    <mergeCell ref="B21:G21"/>
    <mergeCell ref="B22:G22"/>
    <mergeCell ref="B7:G7"/>
    <mergeCell ref="B16:G16"/>
    <mergeCell ref="B12:G12"/>
    <mergeCell ref="B13:G13"/>
  </mergeCells>
  <dataValidations count="4">
    <dataValidation type="list" showInputMessage="1" showErrorMessage="1" sqref="C3" xr:uid="{00000000-0002-0000-0000-000000000000}">
      <formula1>$A$86:$A$88</formula1>
    </dataValidation>
    <dataValidation type="list" allowBlank="1" showInputMessage="1" showErrorMessage="1" sqref="H7:J8 H15:J20 H22:J22 H34:J34 H27:J31 H12:J13" xr:uid="{00000000-0002-0000-0000-000001000000}">
      <formula1>$B$85:$B$91</formula1>
    </dataValidation>
    <dataValidation type="list" allowBlank="1" showInputMessage="1" showErrorMessage="1" sqref="H9:J9 H14:J14" xr:uid="{00000000-0002-0000-0000-000002000000}">
      <formula1>$C$85:$C$92</formula1>
    </dataValidation>
    <dataValidation type="list" allowBlank="1" showInputMessage="1" showErrorMessage="1" sqref="H21:J21" xr:uid="{00000000-0002-0000-0000-000003000000}">
      <formula1>$E$85:$E$92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Alumno-a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Nájera López</dc:creator>
  <cp:lastModifiedBy>Victoriano Baladrón García</cp:lastModifiedBy>
  <dcterms:created xsi:type="dcterms:W3CDTF">2016-04-07T11:15:17Z</dcterms:created>
  <dcterms:modified xsi:type="dcterms:W3CDTF">2026-05-05T14:14:18Z</dcterms:modified>
</cp:coreProperties>
</file>